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che-dc01\UserShares$\cassie.barlow\My Documents\Barlow\SOCHE\PDAC\"/>
    </mc:Choice>
  </mc:AlternateContent>
  <xr:revisionPtr revIDLastSave="0" documentId="8_{8F328FA7-1CDD-4CFC-9565-40593940115B}" xr6:coauthVersionLast="45" xr6:coauthVersionMax="45" xr10:uidLastSave="{00000000-0000-0000-0000-000000000000}"/>
  <bookViews>
    <workbookView xWindow="28680" yWindow="-120" windowWidth="29040" windowHeight="15840" xr2:uid="{360388AC-03F7-0247-AD52-0C73816DFF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1" i="1" l="1"/>
  <c r="V12" i="1"/>
  <c r="D18" i="1"/>
  <c r="G18" i="1" s="1"/>
  <c r="H18" i="1" s="1"/>
  <c r="D17" i="1"/>
  <c r="E17" i="1" s="1"/>
  <c r="D15" i="1"/>
  <c r="E15" i="1" s="1"/>
  <c r="D14" i="1"/>
  <c r="E14" i="1" s="1"/>
  <c r="D12" i="1"/>
  <c r="K12" i="1" s="1"/>
  <c r="L12" i="1" s="1"/>
  <c r="D11" i="1"/>
  <c r="K11" i="1" s="1"/>
  <c r="D9" i="1"/>
  <c r="E9" i="1" s="1"/>
  <c r="D8" i="1"/>
  <c r="K8" i="1" s="1"/>
  <c r="V8" i="1" s="1"/>
  <c r="D6" i="1"/>
  <c r="D5" i="1"/>
  <c r="K5" i="1" s="1"/>
  <c r="V5" i="1" s="1"/>
  <c r="U18" i="1" l="1"/>
  <c r="M12" i="1"/>
  <c r="K18" i="1"/>
  <c r="E18" i="1"/>
  <c r="I18" i="1" s="1"/>
  <c r="E12" i="1"/>
  <c r="E11" i="1"/>
  <c r="M11" i="1" s="1"/>
  <c r="G12" i="1"/>
  <c r="K9" i="1"/>
  <c r="G11" i="1"/>
  <c r="G9" i="1"/>
  <c r="K17" i="1"/>
  <c r="L11" i="1"/>
  <c r="G8" i="1"/>
  <c r="E8" i="1"/>
  <c r="M8" i="1" s="1"/>
  <c r="E6" i="1"/>
  <c r="K6" i="1"/>
  <c r="G6" i="1"/>
  <c r="E5" i="1"/>
  <c r="M5" i="1" s="1"/>
  <c r="L5" i="1"/>
  <c r="G5" i="1"/>
  <c r="L8" i="1"/>
  <c r="H5" i="1"/>
  <c r="K15" i="1"/>
  <c r="G17" i="1"/>
  <c r="K14" i="1"/>
  <c r="G15" i="1"/>
  <c r="G14" i="1"/>
  <c r="L14" i="1" l="1"/>
  <c r="M14" i="1"/>
  <c r="V14" i="1"/>
  <c r="U17" i="1"/>
  <c r="I17" i="1"/>
  <c r="U14" i="1"/>
  <c r="I14" i="1"/>
  <c r="L17" i="1"/>
  <c r="V17" i="1"/>
  <c r="M17" i="1"/>
  <c r="L18" i="1"/>
  <c r="V18" i="1"/>
  <c r="M18" i="1"/>
  <c r="H6" i="1"/>
  <c r="I6" i="1"/>
  <c r="U6" i="1"/>
  <c r="O9" i="1"/>
  <c r="Q9" i="1" s="1"/>
  <c r="I9" i="1"/>
  <c r="U9" i="1"/>
  <c r="L6" i="1"/>
  <c r="V6" i="1"/>
  <c r="M6" i="1"/>
  <c r="M20" i="1" s="1"/>
  <c r="L15" i="1"/>
  <c r="L20" i="1" s="1"/>
  <c r="V15" i="1"/>
  <c r="M15" i="1"/>
  <c r="H12" i="1"/>
  <c r="U12" i="1"/>
  <c r="I12" i="1"/>
  <c r="I15" i="1"/>
  <c r="U15" i="1"/>
  <c r="H11" i="1"/>
  <c r="U11" i="1"/>
  <c r="I11" i="1"/>
  <c r="L9" i="1"/>
  <c r="M9" i="1"/>
  <c r="V9" i="1"/>
  <c r="I8" i="1"/>
  <c r="U8" i="1"/>
  <c r="I5" i="1"/>
  <c r="I20" i="1" s="1"/>
  <c r="O5" i="1"/>
  <c r="U5" i="1"/>
  <c r="O12" i="1"/>
  <c r="Q12" i="1" s="1"/>
  <c r="O18" i="1"/>
  <c r="Q18" i="1" s="1"/>
  <c r="O11" i="1"/>
  <c r="Q11" i="1" s="1"/>
  <c r="H9" i="1"/>
  <c r="P12" i="1"/>
  <c r="P11" i="1"/>
  <c r="H14" i="1"/>
  <c r="O14" i="1"/>
  <c r="Q14" i="1" s="1"/>
  <c r="P9" i="1"/>
  <c r="H17" i="1"/>
  <c r="O17" i="1"/>
  <c r="Q17" i="1" s="1"/>
  <c r="O8" i="1"/>
  <c r="Q8" i="1" s="1"/>
  <c r="H8" i="1"/>
  <c r="P18" i="1"/>
  <c r="H15" i="1"/>
  <c r="O15" i="1"/>
  <c r="Q15" i="1" s="1"/>
  <c r="O6" i="1"/>
  <c r="Q6" i="1" s="1"/>
  <c r="V20" i="1" l="1"/>
  <c r="Q5" i="1"/>
  <c r="Q20" i="1" s="1"/>
  <c r="O20" i="1"/>
  <c r="P5" i="1"/>
  <c r="S5" i="1" s="1"/>
  <c r="S17" i="1"/>
  <c r="S11" i="1"/>
  <c r="S6" i="1"/>
  <c r="S18" i="1"/>
  <c r="S12" i="1"/>
  <c r="U20" i="1"/>
  <c r="S9" i="1"/>
  <c r="H20" i="1"/>
  <c r="P15" i="1"/>
  <c r="S15" i="1" s="1"/>
  <c r="P14" i="1"/>
  <c r="S14" i="1" s="1"/>
  <c r="P8" i="1"/>
  <c r="S8" i="1" s="1"/>
  <c r="P17" i="1"/>
  <c r="P6" i="1"/>
  <c r="P20" i="1" l="1"/>
  <c r="S20" i="1" s="1"/>
</calcChain>
</file>

<file path=xl/sharedStrings.xml><?xml version="1.0" encoding="utf-8"?>
<sst xmlns="http://schemas.openxmlformats.org/spreadsheetml/2006/main" count="37" uniqueCount="20">
  <si>
    <t>PDAC Budget Proposal</t>
  </si>
  <si>
    <t>High School</t>
  </si>
  <si>
    <t>STEM</t>
  </si>
  <si>
    <t>Non-STEM</t>
  </si>
  <si>
    <t>Freshman</t>
  </si>
  <si>
    <t>Sophomore</t>
  </si>
  <si>
    <t>Junior</t>
  </si>
  <si>
    <t>Senior</t>
  </si>
  <si>
    <t>Hourly Rate</t>
  </si>
  <si>
    <t>PDAC Rate</t>
  </si>
  <si>
    <t>Company Rate</t>
  </si>
  <si>
    <t>Year 1</t>
  </si>
  <si>
    <t>Year 2</t>
  </si>
  <si>
    <t>Hours</t>
  </si>
  <si>
    <t>Total Cost</t>
  </si>
  <si>
    <t>PDAC</t>
  </si>
  <si>
    <t>Company</t>
  </si>
  <si>
    <t>Total Student Hours</t>
  </si>
  <si>
    <t>Total Program Cost</t>
  </si>
  <si>
    <t># of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</si>
</sst>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/>
    </xf>
    <xf numFmtId="44" fontId="0" fillId="0" borderId="0" xfId="1" applyNumberFormat="1" applyFont="1"/>
    <xf numFmtId="2" fontId="0" fillId="0" borderId="0" xfId="0" applyNumberFormat="1"/>
    <xf numFmtId="0" fontId="0" fillId="0" borderId="4" xfId="0" applyBorder="1"/>
    <xf numFmtId="0" fontId="0" fillId="0" borderId="0" xfId="0" applyBorder="1"/>
    <xf numFmtId="44" fontId="0" fillId="0" borderId="0" xfId="1" applyFont="1" applyBorder="1"/>
    <xf numFmtId="44" fontId="0" fillId="0" borderId="0" xfId="1" applyNumberFormat="1" applyFon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44" fontId="0" fillId="0" borderId="0" xfId="0" applyNumberFormat="1" applyBorder="1"/>
    <xf numFmtId="44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0" fillId="0" borderId="7" xfId="1" applyFont="1" applyBorder="1"/>
    <xf numFmtId="44" fontId="0" fillId="0" borderId="7" xfId="0" applyNumberFormat="1" applyBorder="1"/>
    <xf numFmtId="44" fontId="0" fillId="0" borderId="8" xfId="0" applyNumberFormat="1" applyBorder="1"/>
    <xf numFmtId="2" fontId="0" fillId="0" borderId="4" xfId="0" applyNumberFormat="1" applyBorder="1"/>
    <xf numFmtId="2" fontId="0" fillId="0" borderId="6" xfId="0" applyNumberFormat="1" applyBorder="1"/>
    <xf numFmtId="44" fontId="0" fillId="0" borderId="5" xfId="1" applyFont="1" applyBorder="1"/>
    <xf numFmtId="44" fontId="0" fillId="0" borderId="8" xfId="1" applyFont="1" applyBorder="1"/>
    <xf numFmtId="0" fontId="0" fillId="0" borderId="1" xfId="0" applyBorder="1"/>
    <xf numFmtId="0" fontId="0" fillId="0" borderId="2" xfId="0" applyBorder="1"/>
    <xf numFmtId="44" fontId="0" fillId="0" borderId="2" xfId="1" applyFont="1" applyBorder="1" applyAlignment="1">
      <alignment horizontal="center"/>
    </xf>
    <xf numFmtId="44" fontId="0" fillId="0" borderId="2" xfId="1" applyFont="1" applyBorder="1"/>
    <xf numFmtId="44" fontId="0" fillId="0" borderId="2" xfId="1" applyNumberFormat="1" applyFont="1" applyBorder="1"/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/>
    <xf numFmtId="0" fontId="0" fillId="0" borderId="3" xfId="0" applyBorder="1" applyAlignment="1">
      <alignment horizontal="center"/>
    </xf>
    <xf numFmtId="0" fontId="0" fillId="0" borderId="8" xfId="0" applyBorder="1"/>
    <xf numFmtId="2" fontId="0" fillId="0" borderId="2" xfId="0" applyNumberFormat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0" fontId="0" fillId="0" borderId="3" xfId="0" applyBorder="1"/>
    <xf numFmtId="44" fontId="0" fillId="0" borderId="3" xfId="1" applyFont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44" fontId="0" fillId="2" borderId="0" xfId="1" applyFont="1" applyFill="1" applyBorder="1"/>
    <xf numFmtId="44" fontId="0" fillId="2" borderId="5" xfId="0" applyNumberFormat="1" applyFill="1" applyBorder="1"/>
    <xf numFmtId="2" fontId="0" fillId="2" borderId="4" xfId="0" applyNumberFormat="1" applyFill="1" applyBorder="1"/>
    <xf numFmtId="44" fontId="0" fillId="2" borderId="0" xfId="0" applyNumberFormat="1" applyFill="1" applyBorder="1"/>
    <xf numFmtId="44" fontId="0" fillId="2" borderId="5" xfId="1" applyFont="1" applyFill="1" applyBorder="1"/>
    <xf numFmtId="44" fontId="0" fillId="3" borderId="0" xfId="1" applyNumberFormat="1" applyFont="1" applyFill="1" applyBorder="1"/>
    <xf numFmtId="44" fontId="0" fillId="3" borderId="7" xfId="1" applyNumberFormat="1" applyFont="1" applyFill="1" applyBorder="1"/>
    <xf numFmtId="44" fontId="0" fillId="3" borderId="0" xfId="0" applyNumberFormat="1" applyFill="1" applyBorder="1"/>
    <xf numFmtId="0" fontId="0" fillId="3" borderId="0" xfId="0" applyFill="1" applyBorder="1"/>
    <xf numFmtId="44" fontId="0" fillId="3" borderId="7" xfId="0" applyNumberFormat="1" applyFill="1" applyBorder="1"/>
    <xf numFmtId="44" fontId="0" fillId="3" borderId="0" xfId="1" applyFont="1" applyFill="1" applyBorder="1"/>
    <xf numFmtId="44" fontId="0" fillId="3" borderId="7" xfId="1" applyFont="1" applyFill="1" applyBorder="1"/>
    <xf numFmtId="2" fontId="0" fillId="3" borderId="2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5" xfId="0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2" borderId="4" xfId="0" applyNumberFormat="1" applyFill="1" applyBorder="1"/>
    <xf numFmtId="44" fontId="0" fillId="0" borderId="4" xfId="0" applyNumberFormat="1" applyBorder="1"/>
    <xf numFmtId="44" fontId="0" fillId="0" borderId="6" xfId="0" applyNumberFormat="1" applyBorder="1"/>
    <xf numFmtId="2" fontId="0" fillId="0" borderId="1" xfId="0" applyNumberFormat="1" applyFill="1" applyBorder="1" applyAlignment="1">
      <alignment horizontal="center"/>
    </xf>
    <xf numFmtId="44" fontId="0" fillId="3" borderId="2" xfId="1" applyNumberFormat="1" applyFont="1" applyFill="1" applyBorder="1" applyAlignment="1">
      <alignment horizontal="center"/>
    </xf>
    <xf numFmtId="44" fontId="2" fillId="0" borderId="1" xfId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F860E-3733-DD42-8BDD-83EE2F84F3A1}">
  <dimension ref="A1:W24"/>
  <sheetViews>
    <sheetView tabSelected="1" workbookViewId="0">
      <selection activeCell="O31" sqref="O31"/>
    </sheetView>
  </sheetViews>
  <sheetFormatPr defaultColWidth="11.19921875" defaultRowHeight="15.6" x14ac:dyDescent="0.3"/>
  <cols>
    <col min="3" max="3" width="12" style="1" bestFit="1" customWidth="1"/>
    <col min="4" max="4" width="13.5" style="4" bestFit="1" customWidth="1"/>
    <col min="5" max="5" width="13" bestFit="1" customWidth="1"/>
    <col min="6" max="6" width="1.19921875" customWidth="1"/>
    <col min="7" max="7" width="11.5" style="5" bestFit="1" customWidth="1"/>
    <col min="8" max="8" width="12.5" bestFit="1" customWidth="1"/>
    <col min="9" max="9" width="12.5" customWidth="1"/>
    <col min="10" max="10" width="1" customWidth="1"/>
    <col min="11" max="11" width="10.796875" style="5"/>
    <col min="12" max="12" width="12.5" style="1" bestFit="1" customWidth="1"/>
    <col min="13" max="13" width="12.5" style="1" customWidth="1"/>
    <col min="14" max="14" width="1" style="1" customWidth="1"/>
    <col min="15" max="15" width="17.5" style="5" bestFit="1" customWidth="1"/>
    <col min="16" max="16" width="12.5" bestFit="1" customWidth="1"/>
    <col min="17" max="17" width="12.5" style="1" bestFit="1" customWidth="1"/>
    <col min="18" max="18" width="1" customWidth="1"/>
    <col min="19" max="19" width="17" bestFit="1" customWidth="1"/>
    <col min="20" max="20" width="1" customWidth="1"/>
    <col min="21" max="21" width="12" style="3" bestFit="1" customWidth="1"/>
    <col min="22" max="22" width="11.69921875" style="3" bestFit="1" customWidth="1"/>
  </cols>
  <sheetData>
    <row r="1" spans="1:23" ht="16.2" thickBot="1" x14ac:dyDescent="0.35"/>
    <row r="2" spans="1:23" ht="18" thickBot="1" x14ac:dyDescent="0.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</row>
    <row r="3" spans="1:23" ht="16.2" thickBot="1" x14ac:dyDescent="0.35">
      <c r="A3" s="25"/>
      <c r="B3" s="26"/>
      <c r="C3" s="28"/>
      <c r="D3" s="29"/>
      <c r="E3" s="37"/>
      <c r="F3" s="26"/>
      <c r="G3" s="71" t="s">
        <v>11</v>
      </c>
      <c r="H3" s="72"/>
      <c r="I3" s="73"/>
      <c r="J3" s="35"/>
      <c r="K3" s="71" t="s">
        <v>12</v>
      </c>
      <c r="L3" s="72"/>
      <c r="M3" s="73"/>
      <c r="N3" s="35"/>
      <c r="O3" s="32"/>
      <c r="P3" s="53" t="s">
        <v>15</v>
      </c>
      <c r="Q3" s="38" t="s">
        <v>16</v>
      </c>
      <c r="R3" s="26"/>
      <c r="S3" s="25"/>
      <c r="T3" s="26"/>
      <c r="U3" s="62" t="s">
        <v>11</v>
      </c>
      <c r="V3" s="33" t="s">
        <v>12</v>
      </c>
    </row>
    <row r="4" spans="1:23" x14ac:dyDescent="0.3">
      <c r="A4" s="25"/>
      <c r="B4" s="26"/>
      <c r="C4" s="27" t="s">
        <v>8</v>
      </c>
      <c r="D4" s="67" t="s">
        <v>9</v>
      </c>
      <c r="E4" s="33" t="s">
        <v>10</v>
      </c>
      <c r="F4" s="11"/>
      <c r="G4" s="30" t="s">
        <v>13</v>
      </c>
      <c r="H4" s="53" t="s">
        <v>15</v>
      </c>
      <c r="I4" s="31" t="s">
        <v>16</v>
      </c>
      <c r="J4" s="12"/>
      <c r="K4" s="30" t="s">
        <v>13</v>
      </c>
      <c r="L4" s="53" t="s">
        <v>15</v>
      </c>
      <c r="M4" s="31" t="s">
        <v>16</v>
      </c>
      <c r="N4" s="12"/>
      <c r="O4" s="30" t="s">
        <v>17</v>
      </c>
      <c r="P4" s="53" t="s">
        <v>14</v>
      </c>
      <c r="Q4" s="36" t="s">
        <v>14</v>
      </c>
      <c r="R4" s="7"/>
      <c r="S4" s="66" t="s">
        <v>18</v>
      </c>
      <c r="T4" s="26"/>
      <c r="U4" s="62" t="s">
        <v>19</v>
      </c>
      <c r="V4" s="33" t="s">
        <v>19</v>
      </c>
      <c r="W4" s="54"/>
    </row>
    <row r="5" spans="1:23" x14ac:dyDescent="0.3">
      <c r="A5" s="39" t="s">
        <v>1</v>
      </c>
      <c r="B5" s="40" t="s">
        <v>2</v>
      </c>
      <c r="C5" s="41">
        <v>16.41</v>
      </c>
      <c r="D5" s="46">
        <f>C5/2</f>
        <v>8.2050000000000001</v>
      </c>
      <c r="E5" s="42">
        <f t="shared" ref="E5:E12" si="0">C5-D5</f>
        <v>8.2050000000000001</v>
      </c>
      <c r="F5" s="40"/>
      <c r="G5" s="43">
        <f>40000/D5</f>
        <v>4875.0761730652039</v>
      </c>
      <c r="H5" s="48">
        <f>D5*G5</f>
        <v>40000</v>
      </c>
      <c r="I5" s="42">
        <f>G5*E5</f>
        <v>40000</v>
      </c>
      <c r="J5" s="44"/>
      <c r="K5" s="43">
        <f>40000/D5</f>
        <v>4875.0761730652039</v>
      </c>
      <c r="L5" s="51">
        <f>D5*K5</f>
        <v>40000</v>
      </c>
      <c r="M5" s="45">
        <f>K5*E5</f>
        <v>40000</v>
      </c>
      <c r="N5" s="41"/>
      <c r="O5" s="43">
        <f>G5+K5</f>
        <v>9750.1523461304078</v>
      </c>
      <c r="P5" s="48">
        <f>D5*O5</f>
        <v>80000</v>
      </c>
      <c r="Q5" s="45">
        <f>O5*E5</f>
        <v>80000</v>
      </c>
      <c r="R5" s="40"/>
      <c r="S5" s="63">
        <f>P5+Q5</f>
        <v>160000</v>
      </c>
      <c r="T5" s="40"/>
      <c r="U5" s="56">
        <f>(G5/24)/24</f>
        <v>8.4636739115715347</v>
      </c>
      <c r="V5" s="57">
        <f>(K5/24)/24</f>
        <v>8.4636739115715347</v>
      </c>
    </row>
    <row r="6" spans="1:23" x14ac:dyDescent="0.3">
      <c r="A6" s="39"/>
      <c r="B6" s="40" t="s">
        <v>3</v>
      </c>
      <c r="C6" s="41">
        <v>13.4</v>
      </c>
      <c r="D6" s="46">
        <f>C6/2</f>
        <v>6.7</v>
      </c>
      <c r="E6" s="42">
        <f t="shared" si="0"/>
        <v>6.7</v>
      </c>
      <c r="F6" s="40"/>
      <c r="G6" s="43">
        <f t="shared" ref="G6:G18" si="1">40000/D6</f>
        <v>5970.1492537313434</v>
      </c>
      <c r="H6" s="48">
        <f>D6*G6</f>
        <v>40000</v>
      </c>
      <c r="I6" s="42">
        <f t="shared" ref="I6:I18" si="2">G6*E6</f>
        <v>40000</v>
      </c>
      <c r="J6" s="44"/>
      <c r="K6" s="43">
        <f>40000/D6</f>
        <v>5970.1492537313434</v>
      </c>
      <c r="L6" s="51">
        <f t="shared" ref="L6:L18" si="3">D6*K6</f>
        <v>40000</v>
      </c>
      <c r="M6" s="45">
        <f t="shared" ref="M6:M17" si="4">K6*E6</f>
        <v>40000</v>
      </c>
      <c r="N6" s="41"/>
      <c r="O6" s="43">
        <f>G6+K6</f>
        <v>11940.298507462687</v>
      </c>
      <c r="P6" s="48">
        <f>D6*O6</f>
        <v>80000</v>
      </c>
      <c r="Q6" s="45">
        <f t="shared" ref="Q6:Q18" si="5">O6*E6</f>
        <v>80000</v>
      </c>
      <c r="R6" s="40"/>
      <c r="S6" s="63">
        <f t="shared" ref="S6:S20" si="6">P6+Q6</f>
        <v>160000</v>
      </c>
      <c r="T6" s="40"/>
      <c r="U6" s="56">
        <f t="shared" ref="U6:U18" si="7">(G6/24)/24</f>
        <v>10.364842454394694</v>
      </c>
      <c r="V6" s="57">
        <f t="shared" ref="V6:V18" si="8">(K6/24)/24</f>
        <v>10.364842454394694</v>
      </c>
    </row>
    <row r="7" spans="1:23" x14ac:dyDescent="0.3">
      <c r="A7" s="6"/>
      <c r="B7" s="7"/>
      <c r="C7" s="8"/>
      <c r="D7" s="46"/>
      <c r="E7" s="14"/>
      <c r="F7" s="7"/>
      <c r="G7" s="21"/>
      <c r="H7" s="48"/>
      <c r="I7" s="14"/>
      <c r="J7" s="13"/>
      <c r="K7" s="21"/>
      <c r="L7" s="51"/>
      <c r="M7" s="23"/>
      <c r="N7" s="8"/>
      <c r="O7" s="21"/>
      <c r="P7" s="48"/>
      <c r="Q7" s="23"/>
      <c r="R7" s="7"/>
      <c r="S7" s="64"/>
      <c r="T7" s="7"/>
      <c r="U7" s="58"/>
      <c r="V7" s="59"/>
    </row>
    <row r="8" spans="1:23" x14ac:dyDescent="0.3">
      <c r="A8" s="39" t="s">
        <v>4</v>
      </c>
      <c r="B8" s="40" t="s">
        <v>2</v>
      </c>
      <c r="C8" s="41">
        <v>17.75</v>
      </c>
      <c r="D8" s="46">
        <f>C8/2</f>
        <v>8.875</v>
      </c>
      <c r="E8" s="42">
        <f t="shared" si="0"/>
        <v>8.875</v>
      </c>
      <c r="F8" s="40"/>
      <c r="G8" s="43">
        <f t="shared" si="1"/>
        <v>4507.0422535211264</v>
      </c>
      <c r="H8" s="48">
        <f>G8*D8</f>
        <v>40000</v>
      </c>
      <c r="I8" s="42">
        <f t="shared" si="2"/>
        <v>40000</v>
      </c>
      <c r="J8" s="44"/>
      <c r="K8" s="43">
        <f>40000/D8</f>
        <v>4507.0422535211264</v>
      </c>
      <c r="L8" s="51">
        <f t="shared" si="3"/>
        <v>40000</v>
      </c>
      <c r="M8" s="45">
        <f t="shared" si="4"/>
        <v>40000</v>
      </c>
      <c r="N8" s="41"/>
      <c r="O8" s="43">
        <f t="shared" ref="O8:O18" si="9">G8+K8</f>
        <v>9014.0845070422529</v>
      </c>
      <c r="P8" s="48">
        <f>D8*O8</f>
        <v>80000</v>
      </c>
      <c r="Q8" s="45">
        <f t="shared" si="5"/>
        <v>80000</v>
      </c>
      <c r="R8" s="40"/>
      <c r="S8" s="63">
        <f t="shared" si="6"/>
        <v>160000</v>
      </c>
      <c r="T8" s="40"/>
      <c r="U8" s="56">
        <f t="shared" si="7"/>
        <v>7.8247261345852896</v>
      </c>
      <c r="V8" s="57">
        <f t="shared" si="8"/>
        <v>7.8247261345852896</v>
      </c>
    </row>
    <row r="9" spans="1:23" x14ac:dyDescent="0.3">
      <c r="A9" s="39"/>
      <c r="B9" s="40" t="s">
        <v>3</v>
      </c>
      <c r="C9" s="41">
        <v>15.07</v>
      </c>
      <c r="D9" s="46">
        <f>C9/2</f>
        <v>7.5350000000000001</v>
      </c>
      <c r="E9" s="42">
        <f t="shared" si="0"/>
        <v>7.5350000000000001</v>
      </c>
      <c r="F9" s="40"/>
      <c r="G9" s="43">
        <f t="shared" si="1"/>
        <v>5308.5600530856009</v>
      </c>
      <c r="H9" s="48">
        <f t="shared" ref="H9:H18" si="10">G9*D9</f>
        <v>40000</v>
      </c>
      <c r="I9" s="42">
        <f t="shared" si="2"/>
        <v>40000</v>
      </c>
      <c r="J9" s="44"/>
      <c r="K9" s="43">
        <f>40000/D9</f>
        <v>5308.5600530856009</v>
      </c>
      <c r="L9" s="51">
        <f t="shared" si="3"/>
        <v>40000</v>
      </c>
      <c r="M9" s="45">
        <f t="shared" si="4"/>
        <v>40000</v>
      </c>
      <c r="N9" s="41"/>
      <c r="O9" s="43">
        <f t="shared" si="9"/>
        <v>10617.120106171202</v>
      </c>
      <c r="P9" s="48">
        <f>D9*O9</f>
        <v>80000</v>
      </c>
      <c r="Q9" s="45">
        <f t="shared" si="5"/>
        <v>80000</v>
      </c>
      <c r="R9" s="40"/>
      <c r="S9" s="63">
        <f t="shared" si="6"/>
        <v>160000</v>
      </c>
      <c r="T9" s="40"/>
      <c r="U9" s="56">
        <f t="shared" si="7"/>
        <v>9.2162500921625021</v>
      </c>
      <c r="V9" s="57">
        <f t="shared" si="8"/>
        <v>9.2162500921625021</v>
      </c>
    </row>
    <row r="10" spans="1:23" x14ac:dyDescent="0.3">
      <c r="A10" s="6"/>
      <c r="B10" s="7"/>
      <c r="C10" s="8"/>
      <c r="D10" s="46"/>
      <c r="E10" s="14"/>
      <c r="F10" s="7"/>
      <c r="G10" s="21"/>
      <c r="H10" s="48"/>
      <c r="I10" s="14"/>
      <c r="J10" s="13"/>
      <c r="K10" s="21"/>
      <c r="L10" s="51"/>
      <c r="M10" s="23"/>
      <c r="N10" s="8"/>
      <c r="O10" s="21"/>
      <c r="P10" s="48"/>
      <c r="Q10" s="23"/>
      <c r="R10" s="7"/>
      <c r="S10" s="64"/>
      <c r="T10" s="7"/>
      <c r="U10" s="58"/>
      <c r="V10" s="59"/>
    </row>
    <row r="11" spans="1:23" x14ac:dyDescent="0.3">
      <c r="A11" s="39" t="s">
        <v>5</v>
      </c>
      <c r="B11" s="40" t="s">
        <v>2</v>
      </c>
      <c r="C11" s="41">
        <v>20.43</v>
      </c>
      <c r="D11" s="46">
        <f>C11/2</f>
        <v>10.215</v>
      </c>
      <c r="E11" s="42">
        <f t="shared" si="0"/>
        <v>10.215</v>
      </c>
      <c r="F11" s="40"/>
      <c r="G11" s="43">
        <f t="shared" si="1"/>
        <v>3915.8100832109644</v>
      </c>
      <c r="H11" s="48">
        <f t="shared" si="10"/>
        <v>40000</v>
      </c>
      <c r="I11" s="42">
        <f t="shared" si="2"/>
        <v>40000</v>
      </c>
      <c r="J11" s="44"/>
      <c r="K11" s="43">
        <f>40000/D11</f>
        <v>3915.8100832109644</v>
      </c>
      <c r="L11" s="51">
        <f t="shared" si="3"/>
        <v>40000</v>
      </c>
      <c r="M11" s="45">
        <f t="shared" si="4"/>
        <v>40000</v>
      </c>
      <c r="N11" s="41"/>
      <c r="O11" s="43">
        <f t="shared" si="9"/>
        <v>7831.6201664219288</v>
      </c>
      <c r="P11" s="48">
        <f>D11*O11</f>
        <v>80000</v>
      </c>
      <c r="Q11" s="45">
        <f t="shared" si="5"/>
        <v>80000</v>
      </c>
      <c r="R11" s="40"/>
      <c r="S11" s="63">
        <f t="shared" si="6"/>
        <v>160000</v>
      </c>
      <c r="T11" s="40"/>
      <c r="U11" s="56">
        <f t="shared" si="7"/>
        <v>6.7982813944634799</v>
      </c>
      <c r="V11" s="57">
        <f t="shared" si="8"/>
        <v>6.7982813944634799</v>
      </c>
    </row>
    <row r="12" spans="1:23" x14ac:dyDescent="0.3">
      <c r="A12" s="39"/>
      <c r="B12" s="40" t="s">
        <v>3</v>
      </c>
      <c r="C12" s="41">
        <v>15.74</v>
      </c>
      <c r="D12" s="46">
        <f>C12/2</f>
        <v>7.87</v>
      </c>
      <c r="E12" s="42">
        <f t="shared" si="0"/>
        <v>7.87</v>
      </c>
      <c r="F12" s="40"/>
      <c r="G12" s="43">
        <f t="shared" si="1"/>
        <v>5082.5921219822112</v>
      </c>
      <c r="H12" s="48">
        <f t="shared" si="10"/>
        <v>40000</v>
      </c>
      <c r="I12" s="42">
        <f t="shared" si="2"/>
        <v>40000</v>
      </c>
      <c r="J12" s="44"/>
      <c r="K12" s="43">
        <f>40000/D12</f>
        <v>5082.5921219822112</v>
      </c>
      <c r="L12" s="51">
        <f t="shared" si="3"/>
        <v>40000</v>
      </c>
      <c r="M12" s="45">
        <f t="shared" si="4"/>
        <v>40000</v>
      </c>
      <c r="N12" s="41"/>
      <c r="O12" s="43">
        <f t="shared" si="9"/>
        <v>10165.184243964422</v>
      </c>
      <c r="P12" s="48">
        <f>D12*O12</f>
        <v>80000</v>
      </c>
      <c r="Q12" s="45">
        <f t="shared" si="5"/>
        <v>80000</v>
      </c>
      <c r="R12" s="40"/>
      <c r="S12" s="63">
        <f t="shared" si="6"/>
        <v>160000</v>
      </c>
      <c r="T12" s="40"/>
      <c r="U12" s="56">
        <f t="shared" si="7"/>
        <v>8.8239446562191173</v>
      </c>
      <c r="V12" s="57">
        <f t="shared" si="8"/>
        <v>8.8239446562191173</v>
      </c>
    </row>
    <row r="13" spans="1:23" x14ac:dyDescent="0.3">
      <c r="A13" s="6"/>
      <c r="B13" s="7"/>
      <c r="C13" s="8"/>
      <c r="D13" s="46"/>
      <c r="E13" s="14"/>
      <c r="F13" s="7"/>
      <c r="G13" s="21"/>
      <c r="H13" s="48"/>
      <c r="I13" s="14"/>
      <c r="J13" s="13"/>
      <c r="K13" s="21"/>
      <c r="L13" s="51"/>
      <c r="M13" s="23"/>
      <c r="N13" s="8"/>
      <c r="O13" s="21"/>
      <c r="P13" s="48"/>
      <c r="Q13" s="23"/>
      <c r="R13" s="7"/>
      <c r="S13" s="64"/>
      <c r="T13" s="7"/>
      <c r="U13" s="58"/>
      <c r="V13" s="59"/>
    </row>
    <row r="14" spans="1:23" x14ac:dyDescent="0.3">
      <c r="A14" s="39" t="s">
        <v>6</v>
      </c>
      <c r="B14" s="40" t="s">
        <v>2</v>
      </c>
      <c r="C14" s="41">
        <v>22.78</v>
      </c>
      <c r="D14" s="46">
        <f>C14/2</f>
        <v>11.39</v>
      </c>
      <c r="E14" s="42">
        <f>C14-D14</f>
        <v>11.39</v>
      </c>
      <c r="F14" s="40"/>
      <c r="G14" s="43">
        <f t="shared" si="1"/>
        <v>3511.8525021949076</v>
      </c>
      <c r="H14" s="48">
        <f t="shared" si="10"/>
        <v>40000</v>
      </c>
      <c r="I14" s="42">
        <f t="shared" si="2"/>
        <v>40000</v>
      </c>
      <c r="J14" s="44"/>
      <c r="K14" s="43">
        <f>40000/D14</f>
        <v>3511.8525021949076</v>
      </c>
      <c r="L14" s="51">
        <f t="shared" si="3"/>
        <v>40000</v>
      </c>
      <c r="M14" s="45">
        <f t="shared" si="4"/>
        <v>40000</v>
      </c>
      <c r="N14" s="41"/>
      <c r="O14" s="43">
        <f t="shared" si="9"/>
        <v>7023.7050043898153</v>
      </c>
      <c r="P14" s="48">
        <f>D14*O14</f>
        <v>80000</v>
      </c>
      <c r="Q14" s="45">
        <f t="shared" si="5"/>
        <v>80000</v>
      </c>
      <c r="R14" s="40"/>
      <c r="S14" s="63">
        <f t="shared" si="6"/>
        <v>160000</v>
      </c>
      <c r="T14" s="40"/>
      <c r="U14" s="56">
        <f t="shared" si="7"/>
        <v>6.0969661496439365</v>
      </c>
      <c r="V14" s="57">
        <f t="shared" si="8"/>
        <v>6.0969661496439365</v>
      </c>
    </row>
    <row r="15" spans="1:23" x14ac:dyDescent="0.3">
      <c r="A15" s="39"/>
      <c r="B15" s="40" t="s">
        <v>3</v>
      </c>
      <c r="C15" s="41">
        <v>16.41</v>
      </c>
      <c r="D15" s="46">
        <f>C15/2</f>
        <v>8.2050000000000001</v>
      </c>
      <c r="E15" s="42">
        <f>C15-D15</f>
        <v>8.2050000000000001</v>
      </c>
      <c r="F15" s="40"/>
      <c r="G15" s="43">
        <f t="shared" si="1"/>
        <v>4875.0761730652039</v>
      </c>
      <c r="H15" s="48">
        <f t="shared" si="10"/>
        <v>40000</v>
      </c>
      <c r="I15" s="42">
        <f t="shared" si="2"/>
        <v>40000</v>
      </c>
      <c r="J15" s="44"/>
      <c r="K15" s="43">
        <f>40000/D15</f>
        <v>4875.0761730652039</v>
      </c>
      <c r="L15" s="51">
        <f t="shared" si="3"/>
        <v>40000</v>
      </c>
      <c r="M15" s="45">
        <f t="shared" si="4"/>
        <v>40000</v>
      </c>
      <c r="N15" s="41"/>
      <c r="O15" s="43">
        <f t="shared" si="9"/>
        <v>9750.1523461304078</v>
      </c>
      <c r="P15" s="48">
        <f>D15*O15</f>
        <v>80000</v>
      </c>
      <c r="Q15" s="45">
        <f t="shared" si="5"/>
        <v>80000</v>
      </c>
      <c r="R15" s="40"/>
      <c r="S15" s="63">
        <f t="shared" si="6"/>
        <v>160000</v>
      </c>
      <c r="T15" s="40"/>
      <c r="U15" s="56">
        <f t="shared" si="7"/>
        <v>8.4636739115715347</v>
      </c>
      <c r="V15" s="57">
        <f t="shared" si="8"/>
        <v>8.4636739115715347</v>
      </c>
    </row>
    <row r="16" spans="1:23" x14ac:dyDescent="0.3">
      <c r="A16" s="6"/>
      <c r="B16" s="7"/>
      <c r="C16" s="8"/>
      <c r="D16" s="46"/>
      <c r="E16" s="15"/>
      <c r="F16" s="7"/>
      <c r="G16" s="21"/>
      <c r="H16" s="48"/>
      <c r="I16" s="14"/>
      <c r="J16" s="13"/>
      <c r="K16" s="21"/>
      <c r="L16" s="51"/>
      <c r="M16" s="23"/>
      <c r="N16" s="8"/>
      <c r="O16" s="21"/>
      <c r="P16" s="48"/>
      <c r="Q16" s="23"/>
      <c r="R16" s="7"/>
      <c r="S16" s="64"/>
      <c r="T16" s="7"/>
      <c r="U16" s="58"/>
      <c r="V16" s="59"/>
    </row>
    <row r="17" spans="1:22" x14ac:dyDescent="0.3">
      <c r="A17" s="39" t="s">
        <v>7</v>
      </c>
      <c r="B17" s="40" t="s">
        <v>2</v>
      </c>
      <c r="C17" s="41">
        <v>25.05</v>
      </c>
      <c r="D17" s="46">
        <f>C17/2</f>
        <v>12.525</v>
      </c>
      <c r="E17" s="42">
        <f>C17-D17</f>
        <v>12.525</v>
      </c>
      <c r="F17" s="40"/>
      <c r="G17" s="43">
        <f t="shared" si="1"/>
        <v>3193.6127744510977</v>
      </c>
      <c r="H17" s="48">
        <f t="shared" si="10"/>
        <v>40000</v>
      </c>
      <c r="I17" s="42">
        <f t="shared" si="2"/>
        <v>40000</v>
      </c>
      <c r="J17" s="44"/>
      <c r="K17" s="43">
        <f>40000/D17</f>
        <v>3193.6127744510977</v>
      </c>
      <c r="L17" s="51">
        <f t="shared" si="3"/>
        <v>40000</v>
      </c>
      <c r="M17" s="45">
        <f t="shared" si="4"/>
        <v>40000</v>
      </c>
      <c r="N17" s="41"/>
      <c r="O17" s="43">
        <f t="shared" si="9"/>
        <v>6387.2255489021954</v>
      </c>
      <c r="P17" s="48">
        <f>D17*O17</f>
        <v>80000</v>
      </c>
      <c r="Q17" s="45">
        <f t="shared" si="5"/>
        <v>80000</v>
      </c>
      <c r="R17" s="40"/>
      <c r="S17" s="63">
        <f t="shared" si="6"/>
        <v>160000</v>
      </c>
      <c r="T17" s="40"/>
      <c r="U17" s="56">
        <f t="shared" si="7"/>
        <v>5.5444666223109342</v>
      </c>
      <c r="V17" s="57">
        <f t="shared" si="8"/>
        <v>5.5444666223109342</v>
      </c>
    </row>
    <row r="18" spans="1:22" x14ac:dyDescent="0.3">
      <c r="A18" s="39"/>
      <c r="B18" s="40" t="s">
        <v>3</v>
      </c>
      <c r="C18" s="41">
        <v>17.079999999999998</v>
      </c>
      <c r="D18" s="46">
        <f>C18/2</f>
        <v>8.5399999999999991</v>
      </c>
      <c r="E18" s="42">
        <f>C18-D18</f>
        <v>8.5399999999999991</v>
      </c>
      <c r="F18" s="40"/>
      <c r="G18" s="43">
        <f t="shared" si="1"/>
        <v>4683.8407494145204</v>
      </c>
      <c r="H18" s="48">
        <f t="shared" si="10"/>
        <v>40000</v>
      </c>
      <c r="I18" s="42">
        <f t="shared" si="2"/>
        <v>40000</v>
      </c>
      <c r="J18" s="44"/>
      <c r="K18" s="43">
        <f>40000/D18</f>
        <v>4683.8407494145204</v>
      </c>
      <c r="L18" s="51">
        <f t="shared" si="3"/>
        <v>40000</v>
      </c>
      <c r="M18" s="45">
        <f>K18*E18</f>
        <v>40000</v>
      </c>
      <c r="N18" s="41"/>
      <c r="O18" s="43">
        <f t="shared" si="9"/>
        <v>9367.6814988290407</v>
      </c>
      <c r="P18" s="48">
        <f>D18*O18</f>
        <v>80000</v>
      </c>
      <c r="Q18" s="45">
        <f t="shared" si="5"/>
        <v>80000</v>
      </c>
      <c r="R18" s="40"/>
      <c r="S18" s="63">
        <f t="shared" si="6"/>
        <v>160000</v>
      </c>
      <c r="T18" s="40"/>
      <c r="U18" s="56">
        <f t="shared" si="7"/>
        <v>8.1316679677335433</v>
      </c>
      <c r="V18" s="57">
        <f t="shared" si="8"/>
        <v>8.1316679677335433</v>
      </c>
    </row>
    <row r="19" spans="1:22" x14ac:dyDescent="0.3">
      <c r="A19" s="6"/>
      <c r="B19" s="7"/>
      <c r="C19" s="8"/>
      <c r="D19" s="46"/>
      <c r="E19" s="15"/>
      <c r="F19" s="7"/>
      <c r="G19" s="21"/>
      <c r="H19" s="49"/>
      <c r="I19" s="14"/>
      <c r="J19" s="7"/>
      <c r="K19" s="21"/>
      <c r="L19" s="51"/>
      <c r="M19" s="23"/>
      <c r="N19" s="8"/>
      <c r="O19" s="21"/>
      <c r="P19" s="49"/>
      <c r="Q19" s="23"/>
      <c r="R19" s="7"/>
      <c r="S19" s="64"/>
      <c r="T19" s="7"/>
      <c r="U19" s="11"/>
      <c r="V19" s="55"/>
    </row>
    <row r="20" spans="1:22" ht="16.2" thickBot="1" x14ac:dyDescent="0.35">
      <c r="A20" s="16"/>
      <c r="B20" s="17"/>
      <c r="C20" s="18"/>
      <c r="D20" s="47"/>
      <c r="E20" s="34"/>
      <c r="F20" s="17"/>
      <c r="G20" s="22"/>
      <c r="H20" s="50">
        <f>SUM(H5:H18)</f>
        <v>400000</v>
      </c>
      <c r="I20" s="20">
        <f>SUM(I5:I18)</f>
        <v>400000</v>
      </c>
      <c r="J20" s="19"/>
      <c r="K20" s="22"/>
      <c r="L20" s="52">
        <f>SUM(L5:L18)</f>
        <v>400000</v>
      </c>
      <c r="M20" s="24">
        <f>SUM(M5:M18)</f>
        <v>400000</v>
      </c>
      <c r="N20" s="18"/>
      <c r="O20" s="22">
        <f>SUM(O5:O18)</f>
        <v>91847.224275444358</v>
      </c>
      <c r="P20" s="50">
        <f>P5+P6+P8+P9+P11+P12+P14+P15+P17+P18</f>
        <v>800000</v>
      </c>
      <c r="Q20" s="20">
        <f>Q5+Q6+Q8+Q9+Q11+Q12+Q14+Q15+Q17+Q18</f>
        <v>800000</v>
      </c>
      <c r="R20" s="17"/>
      <c r="S20" s="65">
        <f t="shared" si="6"/>
        <v>1600000</v>
      </c>
      <c r="T20" s="17"/>
      <c r="U20" s="60">
        <f>SUM(U5:U18)</f>
        <v>79.728493294656573</v>
      </c>
      <c r="V20" s="61">
        <f>SUM(V5:V18)</f>
        <v>79.728493294656573</v>
      </c>
    </row>
    <row r="21" spans="1:22" x14ac:dyDescent="0.3">
      <c r="A21" s="7"/>
      <c r="B21" s="7"/>
      <c r="C21" s="8"/>
      <c r="D21" s="9"/>
      <c r="E21" s="7"/>
      <c r="F21" s="7"/>
      <c r="G21" s="10"/>
      <c r="H21" s="13"/>
      <c r="I21" s="13"/>
      <c r="J21" s="13"/>
      <c r="K21" s="10"/>
      <c r="L21" s="8"/>
      <c r="M21" s="8"/>
      <c r="N21" s="8"/>
      <c r="O21" s="10"/>
      <c r="P21" s="13"/>
      <c r="Q21" s="13"/>
      <c r="S21" s="2"/>
    </row>
    <row r="22" spans="1:22" x14ac:dyDescent="0.3">
      <c r="H22" s="2"/>
      <c r="I22" s="2"/>
      <c r="J22" s="2"/>
    </row>
    <row r="24" spans="1:22" x14ac:dyDescent="0.3">
      <c r="F24" s="5"/>
    </row>
  </sheetData>
  <mergeCells count="3">
    <mergeCell ref="A2:V2"/>
    <mergeCell ref="G3:I3"/>
    <mergeCell ref="K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Cassie Barlow</cp:lastModifiedBy>
  <dcterms:created xsi:type="dcterms:W3CDTF">2020-10-26T18:41:45Z</dcterms:created>
  <dcterms:modified xsi:type="dcterms:W3CDTF">2020-10-27T13:26:35Z</dcterms:modified>
</cp:coreProperties>
</file>